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eference\Sales\SALES QUOTES\HGAC\HGAC 2025_Fleet Services Equipment A\"/>
    </mc:Choice>
  </mc:AlternateContent>
  <xr:revisionPtr revIDLastSave="0" documentId="13_ncr:1_{BC4B6481-5E37-4EEE-A2E2-78466ABB46EA}" xr6:coauthVersionLast="47" xr6:coauthVersionMax="47" xr10:uidLastSave="{00000000-0000-0000-0000-000000000000}"/>
  <bookViews>
    <workbookView xWindow="165" yWindow="4305" windowWidth="27930" windowHeight="1519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H17" i="1"/>
  <c r="H16" i="1"/>
  <c r="H15" i="1"/>
  <c r="G15" i="1"/>
  <c r="G17" i="1"/>
  <c r="H14" i="1"/>
  <c r="H13" i="1"/>
  <c r="H12" i="1"/>
  <c r="G14" i="1"/>
  <c r="G12" i="1"/>
  <c r="G13" i="1"/>
  <c r="H11" i="1"/>
  <c r="H10" i="1"/>
  <c r="H9" i="1"/>
  <c r="H8" i="1"/>
  <c r="H7" i="1"/>
  <c r="G10" i="1"/>
  <c r="G9" i="1"/>
  <c r="G8" i="1"/>
  <c r="G7" i="1"/>
  <c r="F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aka</author>
  </authors>
  <commentList>
    <comment ref="E48" authorId="0" shapeId="0" xr:uid="{08E31BAA-8F17-4240-BAE3-C5E6E0F10CBB}">
      <text>
        <r>
          <rPr>
            <b/>
            <sz val="9"/>
            <color indexed="81"/>
            <rFont val="Tahoma"/>
            <family val="2"/>
          </rPr>
          <t>aka:</t>
        </r>
        <r>
          <rPr>
            <sz val="9"/>
            <color indexed="81"/>
            <rFont val="Tahoma"/>
            <family val="2"/>
          </rPr>
          <t xml:space="preserve">
cost + $100 + 25%</t>
        </r>
      </text>
    </comment>
    <comment ref="E51" authorId="0" shapeId="0" xr:uid="{CAAED03B-76BC-4721-B927-A3A4A54C681B}">
      <text>
        <r>
          <rPr>
            <b/>
            <sz val="9"/>
            <color indexed="81"/>
            <rFont val="Tahoma"/>
            <family val="2"/>
          </rPr>
          <t>aka:</t>
        </r>
        <r>
          <rPr>
            <sz val="9"/>
            <color indexed="81"/>
            <rFont val="Tahoma"/>
            <family val="2"/>
          </rPr>
          <t xml:space="preserve">
cost + $100 + 25%</t>
        </r>
      </text>
    </comment>
  </commentList>
</comments>
</file>

<file path=xl/sharedStrings.xml><?xml version="1.0" encoding="utf-8"?>
<sst xmlns="http://schemas.openxmlformats.org/spreadsheetml/2006/main" count="127" uniqueCount="126">
  <si>
    <t>60" Wand</t>
  </si>
  <si>
    <t>25 ft 2 wire</t>
  </si>
  <si>
    <t>50 ft 2 wire</t>
  </si>
  <si>
    <t>75 ft 2 wire</t>
  </si>
  <si>
    <t>HOSE REELS</t>
  </si>
  <si>
    <t>WAND HOLDERS</t>
  </si>
  <si>
    <t>NOZZLES</t>
  </si>
  <si>
    <t>TRIGGER GUN</t>
  </si>
  <si>
    <t>PRESSURE HOSES</t>
  </si>
  <si>
    <t>PRESPRAY HOSES</t>
  </si>
  <si>
    <t>PRESSURE WANDS</t>
  </si>
  <si>
    <t>9000 Hwy 5 North, Alexander AR 72002  •  800-542-9031</t>
  </si>
  <si>
    <t xml:space="preserve"> Whiting Systems Inc</t>
  </si>
  <si>
    <t>100 ft 2wire</t>
  </si>
  <si>
    <t>without
 Heater</t>
  </si>
  <si>
    <t>Gas Heater
SPECIFY: NG or LP</t>
  </si>
  <si>
    <t xml:space="preserve">Trigger Gun  </t>
  </si>
  <si>
    <t xml:space="preserve">13" Manual </t>
  </si>
  <si>
    <t xml:space="preserve">Automatic SS </t>
  </si>
  <si>
    <t xml:space="preserve">Automatic </t>
  </si>
  <si>
    <t xml:space="preserve">36" Wand </t>
  </si>
  <si>
    <t xml:space="preserve">48" Wand </t>
  </si>
  <si>
    <t>HOSE REEL STAND</t>
  </si>
  <si>
    <t>Hose Hanger</t>
  </si>
  <si>
    <t>5' Jumper Hose</t>
  </si>
  <si>
    <t>Downstream Injector w/Orifice Kit</t>
  </si>
  <si>
    <t>1/2" HP Ball Valve</t>
  </si>
  <si>
    <t>Overhead Boom</t>
  </si>
  <si>
    <t>FESTOON / BOOM</t>
  </si>
  <si>
    <t>13" Manual SS</t>
  </si>
  <si>
    <t>PRESPRAY WAND ASSEMBLIES</t>
  </si>
  <si>
    <t>Manual Blow Down</t>
  </si>
  <si>
    <r>
      <t xml:space="preserve">PW </t>
    </r>
    <r>
      <rPr>
        <b/>
        <u/>
        <sz val="12"/>
        <rFont val="Calibri"/>
        <family val="2"/>
        <scheme val="minor"/>
      </rPr>
      <t>Full</t>
    </r>
    <r>
      <rPr>
        <b/>
        <sz val="12"/>
        <rFont val="Calibri"/>
        <family val="2"/>
        <scheme val="minor"/>
      </rPr>
      <t xml:space="preserve"> Festoon w/Brackets (80'- 4 Trolley's)</t>
    </r>
  </si>
  <si>
    <r>
      <t xml:space="preserve">PW </t>
    </r>
    <r>
      <rPr>
        <b/>
        <u/>
        <sz val="12"/>
        <rFont val="Calibri"/>
        <family val="2"/>
        <scheme val="minor"/>
      </rPr>
      <t>Half</t>
    </r>
    <r>
      <rPr>
        <b/>
        <sz val="12"/>
        <rFont val="Calibri"/>
        <family val="2"/>
        <scheme val="minor"/>
      </rPr>
      <t xml:space="preserve"> Festoon w/Brackets (50'-3 Trolley's)</t>
    </r>
  </si>
  <si>
    <t>24kw   208/230v 3ph</t>
  </si>
  <si>
    <t>24kw   460/575v 3ph</t>
  </si>
  <si>
    <t>48kw   208/230v 3ph</t>
  </si>
  <si>
    <t>48kw   460/575v 3ph</t>
  </si>
  <si>
    <t>72kw   460/575v 3ph</t>
  </si>
  <si>
    <t>420
4GPM/2000PSI</t>
  </si>
  <si>
    <t>429
4GPM/2900PSI</t>
  </si>
  <si>
    <t>09-W1701</t>
  </si>
  <si>
    <t>09-W5</t>
  </si>
  <si>
    <t>09-W12SS</t>
  </si>
  <si>
    <t>06-W205HP</t>
  </si>
  <si>
    <t>909-W221</t>
  </si>
  <si>
    <t>TANKS (no discounts or commission)</t>
  </si>
  <si>
    <t>1/2" PVC Ball Valve</t>
  </si>
  <si>
    <t>06-W199</t>
  </si>
  <si>
    <t>Trolley (each)</t>
  </si>
  <si>
    <t>09-W104L75</t>
  </si>
  <si>
    <t>09-W104L100</t>
  </si>
  <si>
    <t>09-W104L</t>
  </si>
  <si>
    <t>09-W1</t>
  </si>
  <si>
    <t>09-W120KITSS</t>
  </si>
  <si>
    <t>09-W120KIT</t>
  </si>
  <si>
    <t>09-W12KIT</t>
  </si>
  <si>
    <t>09-W7100</t>
  </si>
  <si>
    <t>09-W7175</t>
  </si>
  <si>
    <t>09-E09-29075</t>
  </si>
  <si>
    <t>09-W252</t>
  </si>
  <si>
    <t>14-WS</t>
  </si>
  <si>
    <t>14-XG104</t>
  </si>
  <si>
    <t>14-W76</t>
  </si>
  <si>
    <t>14-W30</t>
  </si>
  <si>
    <t>Reclaim for TW or PW</t>
  </si>
  <si>
    <t>Dual Wand Complete</t>
  </si>
  <si>
    <t>48" Complete Wand</t>
  </si>
  <si>
    <t>Floor Wand Holder</t>
  </si>
  <si>
    <t xml:space="preserve"> 909-W222</t>
  </si>
  <si>
    <t>Wall Wand Holder</t>
  </si>
  <si>
    <t>928-W200V</t>
  </si>
  <si>
    <t>928-W300V</t>
  </si>
  <si>
    <t>928-W321TF</t>
  </si>
  <si>
    <t>928-W322TFN</t>
  </si>
  <si>
    <t>928-W1000V</t>
  </si>
  <si>
    <t>drop shipped</t>
  </si>
  <si>
    <t xml:space="preserve">Acid PVC Wand w/Trigger Gun </t>
  </si>
  <si>
    <t>08-W107PSA</t>
  </si>
  <si>
    <t>Acid PVC Wand w/ball valve</t>
  </si>
  <si>
    <t>08-W107PSP</t>
  </si>
  <si>
    <t>Non-Acid Front Entry Wand</t>
  </si>
  <si>
    <t>08-W107PSS</t>
  </si>
  <si>
    <t>937-w2011</t>
  </si>
  <si>
    <t>Wand Hanger Pressure</t>
  </si>
  <si>
    <t>909-w2</t>
  </si>
  <si>
    <t>909-w3</t>
  </si>
  <si>
    <t>Wand Hanger PreSpray</t>
  </si>
  <si>
    <t>14-w7300</t>
  </si>
  <si>
    <r>
      <t xml:space="preserve">Multiwash Model
</t>
    </r>
    <r>
      <rPr>
        <b/>
        <i/>
        <sz val="12"/>
        <rFont val="Calibri"/>
        <family val="2"/>
        <scheme val="minor"/>
      </rPr>
      <t>includes 1 Remote Start ($166ea)</t>
    </r>
  </si>
  <si>
    <t>MG Recirculating Tankless Heater (includes kit)</t>
  </si>
  <si>
    <t>NG or LP  480v, stand-Alkota Burner</t>
  </si>
  <si>
    <t>NG or LP  208v 3ph, stand-Alkota Burner</t>
  </si>
  <si>
    <t>NG or LP  230v 1ph, stand-Alkota Burner</t>
  </si>
  <si>
    <t>No Tilt, single control  EX13</t>
  </si>
  <si>
    <t>Tilt, dual side controls  M13</t>
  </si>
  <si>
    <r>
      <t>INCLUDES UP TO 100’ OF FESTOON SYSTEM: CABLE, POWER CORD, WATER LINE. POLYETHYLENE, SOFT TOUCH BRUSH</t>
    </r>
    <r>
      <rPr>
        <b/>
        <i/>
        <sz val="11"/>
        <rFont val="Calibri"/>
        <family val="2"/>
        <scheme val="minor"/>
      </rPr>
      <t xml:space="preserve">
freight and install quoted separately</t>
    </r>
  </si>
  <si>
    <t>DR PRESPRAY - air regulator mounted w/air pump in conjunction w/acid rated lafferty. (1/2" hose)</t>
  </si>
  <si>
    <t>PRESPRAY SYSTEMS - hoses/wands sold seperately</t>
  </si>
  <si>
    <t>Floor Mounted Stand w/anchors 924-W00259</t>
  </si>
  <si>
    <t>REQUIRED: Booster, per site (standard on automatics)</t>
  </si>
  <si>
    <t xml:space="preserve">   PSC Pressure Washer</t>
  </si>
  <si>
    <t>NG or LP  208v 3ph, tankless  (wall pack)</t>
  </si>
  <si>
    <t>NG or LP  230v 1ph, tankless  (wall pack)</t>
  </si>
  <si>
    <t>NG or LP  480v, tankless  (wall pack)</t>
  </si>
  <si>
    <t>SS  Auto Hose Reel, Stand, 100ft HP Hose, Wand Assembly, Wand Hanger</t>
  </si>
  <si>
    <t>Painted Auto Hose Reel, Stand, 100ft HP Hose, Wand Assembly, Wand Hanger</t>
  </si>
  <si>
    <t xml:space="preserve">50' x 1/2" / Blue </t>
  </si>
  <si>
    <t xml:space="preserve">75' x 1/2" / Blue </t>
  </si>
  <si>
    <t>100' x 1/2" / Blue</t>
  </si>
  <si>
    <t xml:space="preserve">Standard MPT or Quick Connect </t>
  </si>
  <si>
    <r>
      <t xml:space="preserve">Electric Heater
72kw, up to12gpm
</t>
    </r>
    <r>
      <rPr>
        <b/>
        <sz val="8"/>
        <color rgb="FFFF0000"/>
        <rFont val="Calibri"/>
        <family val="2"/>
        <scheme val="minor"/>
      </rPr>
      <t>48kw, deduct $1240</t>
    </r>
  </si>
  <si>
    <t>100ft HP Hose, Wand Assembly,
Wand Hanger</t>
  </si>
  <si>
    <t>Versa Wash Mono Brush Wash System
POWERED BY WSI</t>
  </si>
  <si>
    <t>RECLAIM - WATER SOFTENER</t>
  </si>
  <si>
    <t>Water Softner (pressure washer)</t>
  </si>
  <si>
    <t>Prespray Econo, Wall Mounted 08-EPS-W (complete kit)</t>
  </si>
  <si>
    <t>Prespray, w/Hose Reel 08-EL-CMS (complete kit)</t>
  </si>
  <si>
    <t xml:space="preserve"> SmartWash® MultiWash/Pressure Wash Units</t>
  </si>
  <si>
    <t xml:space="preserve">TIER 3: </t>
  </si>
  <si>
    <t>TIER 2: MIX RITE PRESPRAY - Per chemical. Capable of running 4 wands w/city pressure, 8 wands w/added booster. Chemicals can be hypers or RTU.</t>
  </si>
  <si>
    <t>TIER 1: SMART PRESPRAY - Per chemical. DDA capable of running 12 wands across 6 bays. Chemicals are hypers, no tanks.</t>
  </si>
  <si>
    <t>WSI 2025 V1</t>
  </si>
  <si>
    <t>Dual Height Detergent Spray Bar or Brush Kill Switch at handlebars</t>
  </si>
  <si>
    <t>Tier 2 Prespray (2) 75ft Chem Hose (2) Wand Assembly, (2) Wand Hanger</t>
  </si>
  <si>
    <t>Installation, rental equipment, demo and turnkey plumbing and electrical work is priced per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</si>
</sst>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19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4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8"/>
      <name val="Calibri"/>
      <family val="2"/>
      <scheme val="minor"/>
    </font>
    <font>
      <b/>
      <i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rgb="FFFF0000"/>
      <name val="Calibri"/>
      <family val="2"/>
      <scheme val="minor"/>
    </font>
    <font>
      <b/>
      <i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left" vertical="center"/>
    </xf>
    <xf numFmtId="42" fontId="0" fillId="0" borderId="0" xfId="0" applyNumberFormat="1" applyAlignment="1">
      <alignment vertical="center"/>
    </xf>
    <xf numFmtId="42" fontId="11" fillId="0" borderId="1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44" fontId="7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44" fontId="11" fillId="0" borderId="0" xfId="0" applyNumberFormat="1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4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2" fontId="11" fillId="0" borderId="0" xfId="0" applyNumberFormat="1" applyFont="1" applyAlignment="1">
      <alignment horizontal="left" vertical="center"/>
    </xf>
    <xf numFmtId="42" fontId="11" fillId="0" borderId="0" xfId="0" applyNumberFormat="1" applyFont="1" applyAlignment="1">
      <alignment vertical="center"/>
    </xf>
    <xf numFmtId="44" fontId="11" fillId="0" borderId="0" xfId="0" applyNumberFormat="1" applyFont="1" applyAlignment="1">
      <alignment horizontal="right" vertical="center"/>
    </xf>
    <xf numFmtId="4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2" fontId="11" fillId="0" borderId="10" xfId="0" applyNumberFormat="1" applyFont="1" applyBorder="1" applyAlignment="1">
      <alignment vertical="center"/>
    </xf>
    <xf numFmtId="42" fontId="7" fillId="0" borderId="0" xfId="0" applyNumberFormat="1" applyFont="1" applyAlignment="1">
      <alignment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44" fontId="7" fillId="2" borderId="21" xfId="0" applyNumberFormat="1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42" fontId="8" fillId="3" borderId="1" xfId="0" applyNumberFormat="1" applyFont="1" applyFill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42" fontId="11" fillId="0" borderId="3" xfId="0" applyNumberFormat="1" applyFont="1" applyBorder="1" applyAlignment="1">
      <alignment vertical="center"/>
    </xf>
    <xf numFmtId="42" fontId="11" fillId="0" borderId="24" xfId="0" applyNumberFormat="1" applyFont="1" applyBorder="1" applyAlignment="1">
      <alignment vertical="center"/>
    </xf>
    <xf numFmtId="42" fontId="8" fillId="3" borderId="15" xfId="0" applyNumberFormat="1" applyFont="1" applyFill="1" applyBorder="1" applyAlignment="1">
      <alignment horizontal="center" vertical="center"/>
    </xf>
    <xf numFmtId="42" fontId="8" fillId="3" borderId="16" xfId="0" applyNumberFormat="1" applyFont="1" applyFill="1" applyBorder="1" applyAlignment="1">
      <alignment horizontal="center" vertical="center"/>
    </xf>
    <xf numFmtId="42" fontId="8" fillId="3" borderId="10" xfId="0" applyNumberFormat="1" applyFont="1" applyFill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42" fontId="11" fillId="0" borderId="15" xfId="0" applyNumberFormat="1" applyFont="1" applyBorder="1" applyAlignment="1">
      <alignment vertical="center"/>
    </xf>
    <xf numFmtId="42" fontId="11" fillId="0" borderId="16" xfId="0" applyNumberFormat="1" applyFont="1" applyBorder="1" applyAlignment="1">
      <alignment vertical="center"/>
    </xf>
    <xf numFmtId="42" fontId="8" fillId="3" borderId="12" xfId="0" applyNumberFormat="1" applyFont="1" applyFill="1" applyBorder="1" applyAlignment="1">
      <alignment vertical="center"/>
    </xf>
    <xf numFmtId="42" fontId="8" fillId="3" borderId="13" xfId="0" applyNumberFormat="1" applyFont="1" applyFill="1" applyBorder="1" applyAlignment="1">
      <alignment vertical="center"/>
    </xf>
    <xf numFmtId="42" fontId="7" fillId="0" borderId="30" xfId="0" applyNumberFormat="1" applyFont="1" applyBorder="1" applyAlignment="1">
      <alignment vertical="center"/>
    </xf>
    <xf numFmtId="42" fontId="8" fillId="3" borderId="15" xfId="0" applyNumberFormat="1" applyFont="1" applyFill="1" applyBorder="1" applyAlignment="1">
      <alignment vertical="center"/>
    </xf>
    <xf numFmtId="42" fontId="8" fillId="3" borderId="16" xfId="0" applyNumberFormat="1" applyFont="1" applyFill="1" applyBorder="1" applyAlignment="1">
      <alignment vertical="center"/>
    </xf>
    <xf numFmtId="42" fontId="8" fillId="3" borderId="12" xfId="0" applyNumberFormat="1" applyFont="1" applyFill="1" applyBorder="1" applyAlignment="1">
      <alignment horizontal="center" vertical="center"/>
    </xf>
    <xf numFmtId="42" fontId="8" fillId="3" borderId="4" xfId="0" applyNumberFormat="1" applyFont="1" applyFill="1" applyBorder="1" applyAlignment="1">
      <alignment horizontal="center" vertical="center"/>
    </xf>
    <xf numFmtId="42" fontId="8" fillId="3" borderId="3" xfId="0" applyNumberFormat="1" applyFont="1" applyFill="1" applyBorder="1" applyAlignment="1">
      <alignment vertical="center"/>
    </xf>
    <xf numFmtId="42" fontId="8" fillId="3" borderId="24" xfId="0" applyNumberFormat="1" applyFont="1" applyFill="1" applyBorder="1" applyAlignment="1">
      <alignment vertical="center"/>
    </xf>
    <xf numFmtId="44" fontId="7" fillId="0" borderId="8" xfId="0" applyNumberFormat="1" applyFont="1" applyBorder="1" applyAlignment="1">
      <alignment horizontal="center" vertical="center"/>
    </xf>
    <xf numFmtId="44" fontId="7" fillId="0" borderId="37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44" fontId="5" fillId="0" borderId="0" xfId="0" applyNumberFormat="1" applyFont="1" applyAlignment="1">
      <alignment horizontal="center" vertical="center"/>
    </xf>
    <xf numFmtId="44" fontId="4" fillId="0" borderId="0" xfId="0" applyNumberFormat="1" applyFont="1" applyAlignment="1">
      <alignment vertical="center"/>
    </xf>
    <xf numFmtId="4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4" fontId="7" fillId="0" borderId="4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4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7" xfId="0" applyBorder="1" applyAlignment="1">
      <alignment vertical="center"/>
    </xf>
    <xf numFmtId="44" fontId="7" fillId="0" borderId="36" xfId="0" applyNumberFormat="1" applyFont="1" applyBorder="1" applyAlignment="1">
      <alignment horizontal="center" vertical="center"/>
    </xf>
    <xf numFmtId="44" fontId="11" fillId="0" borderId="7" xfId="0" applyNumberFormat="1" applyFont="1" applyBorder="1" applyAlignment="1">
      <alignment vertical="center"/>
    </xf>
    <xf numFmtId="44" fontId="11" fillId="0" borderId="41" xfId="0" applyNumberFormat="1" applyFont="1" applyBorder="1" applyAlignment="1">
      <alignment horizontal="right" vertical="center"/>
    </xf>
    <xf numFmtId="0" fontId="11" fillId="0" borderId="43" xfId="0" applyFont="1" applyBorder="1" applyAlignment="1">
      <alignment horizontal="right" vertical="center" wrapText="1"/>
    </xf>
    <xf numFmtId="44" fontId="7" fillId="0" borderId="8" xfId="0" applyNumberFormat="1" applyFont="1" applyBorder="1" applyAlignment="1">
      <alignment horizontal="right" vertical="center"/>
    </xf>
    <xf numFmtId="44" fontId="11" fillId="0" borderId="28" xfId="0" applyNumberFormat="1" applyFont="1" applyBorder="1" applyAlignment="1">
      <alignment horizontal="right" vertical="center"/>
    </xf>
    <xf numFmtId="0" fontId="11" fillId="0" borderId="44" xfId="0" applyFont="1" applyBorder="1" applyAlignment="1">
      <alignment horizontal="right" vertical="center" wrapText="1"/>
    </xf>
    <xf numFmtId="44" fontId="7" fillId="0" borderId="3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right" vertical="center"/>
    </xf>
    <xf numFmtId="44" fontId="11" fillId="0" borderId="33" xfId="0" applyNumberFormat="1" applyFont="1" applyBorder="1" applyAlignment="1">
      <alignment horizontal="right" vertical="center"/>
    </xf>
    <xf numFmtId="44" fontId="11" fillId="0" borderId="36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44" fontId="11" fillId="0" borderId="38" xfId="0" applyNumberFormat="1" applyFont="1" applyBorder="1" applyAlignment="1">
      <alignment horizontal="right" vertical="center" wrapText="1"/>
    </xf>
    <xf numFmtId="44" fontId="11" fillId="0" borderId="36" xfId="0" applyNumberFormat="1" applyFont="1" applyBorder="1" applyAlignment="1">
      <alignment horizontal="righ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7" fillId="2" borderId="17" xfId="0" applyNumberFormat="1" applyFont="1" applyFill="1" applyBorder="1" applyAlignment="1">
      <alignment horizontal="left" vertical="center"/>
    </xf>
    <xf numFmtId="1" fontId="7" fillId="2" borderId="18" xfId="0" applyNumberFormat="1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0" fontId="8" fillId="3" borderId="32" xfId="0" applyFont="1" applyFill="1" applyBorder="1" applyAlignment="1">
      <alignment horizontal="left" vertical="center"/>
    </xf>
    <xf numFmtId="0" fontId="8" fillId="3" borderId="33" xfId="0" applyFont="1" applyFill="1" applyBorder="1" applyAlignment="1">
      <alignment horizontal="left" vertical="center"/>
    </xf>
    <xf numFmtId="0" fontId="8" fillId="3" borderId="25" xfId="0" applyFont="1" applyFill="1" applyBorder="1" applyAlignment="1">
      <alignment horizontal="left" vertical="center"/>
    </xf>
    <xf numFmtId="0" fontId="8" fillId="3" borderId="26" xfId="0" applyFont="1" applyFill="1" applyBorder="1" applyAlignment="1">
      <alignment horizontal="left" vertical="center"/>
    </xf>
    <xf numFmtId="0" fontId="8" fillId="3" borderId="27" xfId="0" applyFont="1" applyFill="1" applyBorder="1" applyAlignment="1">
      <alignment horizontal="left" vertical="center"/>
    </xf>
    <xf numFmtId="0" fontId="8" fillId="3" borderId="28" xfId="0" applyFont="1" applyFill="1" applyBorder="1" applyAlignment="1">
      <alignment horizontal="left" vertical="center"/>
    </xf>
    <xf numFmtId="0" fontId="8" fillId="3" borderId="14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8" fillId="3" borderId="31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11" fillId="0" borderId="32" xfId="0" applyFont="1" applyBorder="1" applyAlignment="1">
      <alignment horizontal="right" vertical="center" wrapText="1"/>
    </xf>
    <xf numFmtId="0" fontId="11" fillId="0" borderId="41" xfId="0" applyFont="1" applyBorder="1" applyAlignment="1">
      <alignment horizontal="right" vertical="center" wrapText="1"/>
    </xf>
    <xf numFmtId="0" fontId="11" fillId="0" borderId="27" xfId="0" applyFont="1" applyBorder="1" applyAlignment="1">
      <alignment horizontal="right" vertical="center" wrapText="1"/>
    </xf>
    <xf numFmtId="0" fontId="11" fillId="0" borderId="29" xfId="0" applyFont="1" applyBorder="1" applyAlignment="1">
      <alignment horizontal="right" vertical="center" wrapText="1"/>
    </xf>
    <xf numFmtId="0" fontId="8" fillId="0" borderId="3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right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7" fillId="0" borderId="36" xfId="0" applyFont="1" applyBorder="1" applyAlignment="1">
      <alignment horizontal="right" vertical="center" wrapText="1"/>
    </xf>
    <xf numFmtId="0" fontId="8" fillId="3" borderId="3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7" fillId="0" borderId="0" xfId="0" applyFont="1" applyAlignment="1">
      <alignment horizontal="right" vertical="center" wrapText="1"/>
    </xf>
    <xf numFmtId="0" fontId="11" fillId="0" borderId="42" xfId="0" applyFont="1" applyBorder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18" fillId="4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539751</xdr:colOff>
      <xdr:row>0</xdr:row>
      <xdr:rowOff>0</xdr:rowOff>
    </xdr:from>
    <xdr:to>
      <xdr:col>2</xdr:col>
      <xdr:colOff>95250</xdr:colOff>
      <xdr:row>2</xdr:row>
      <xdr:rowOff>66932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1051" y="174625"/>
          <a:ext cx="800099" cy="574932"/>
        </a:xfrm>
        <a:prstGeom prst="rect">
          <a:avLst/>
        </a:prstGeom>
      </xdr:spPr>
    </xdr:pic>
    <xdr:clientData/>
  </xdr:twoCellAnchor>
  <xdr:oneCellAnchor>
    <xdr:from>
      <xdr:col>5</xdr:col>
      <xdr:colOff>203200</xdr:colOff>
      <xdr:row>5</xdr:row>
      <xdr:rowOff>76200</xdr:rowOff>
    </xdr:from>
    <xdr:ext cx="927100" cy="71119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60C30BC-6032-2A18-0023-6CCFEE1C684C}"/>
            </a:ext>
          </a:extLst>
        </xdr:cNvPr>
        <xdr:cNvSpPr txBox="1"/>
      </xdr:nvSpPr>
      <xdr:spPr>
        <a:xfrm>
          <a:off x="6807200" y="1346200"/>
          <a:ext cx="927100" cy="7111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 b="1"/>
            <a:t>add $600 if stand is required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tabSelected="1" topLeftCell="C40" zoomScale="75" zoomScaleNormal="75" workbookViewId="0">
      <selection activeCell="M56" sqref="M56:R56"/>
    </sheetView>
  </sheetViews>
  <sheetFormatPr defaultColWidth="20.7109375" defaultRowHeight="20.100000000000001" customHeight="1" x14ac:dyDescent="0.25"/>
  <cols>
    <col min="1" max="1" width="23.140625" style="4" customWidth="1"/>
    <col min="2" max="3" width="18.7109375" style="3" customWidth="1"/>
    <col min="4" max="4" width="18.7109375" style="1" customWidth="1"/>
    <col min="5" max="5" width="19.7109375" style="1" customWidth="1"/>
    <col min="6" max="6" width="17.42578125" style="1" customWidth="1"/>
    <col min="7" max="8" width="15" style="1" customWidth="1"/>
    <col min="9" max="16384" width="20.7109375" style="1"/>
  </cols>
  <sheetData>
    <row r="1" spans="1:9" ht="20.100000000000001" customHeight="1" x14ac:dyDescent="0.25">
      <c r="B1" s="1"/>
      <c r="C1" s="90" t="s">
        <v>12</v>
      </c>
      <c r="D1" s="90"/>
      <c r="E1" s="90"/>
      <c r="F1" s="90"/>
      <c r="G1" s="90"/>
      <c r="H1" s="90"/>
    </row>
    <row r="2" spans="1:9" ht="20.100000000000001" customHeight="1" x14ac:dyDescent="0.25">
      <c r="B2" s="1"/>
      <c r="C2" s="90"/>
      <c r="D2" s="90"/>
      <c r="E2" s="90"/>
      <c r="F2" s="90"/>
      <c r="G2" s="90"/>
      <c r="H2" s="90"/>
    </row>
    <row r="3" spans="1:9" ht="20.100000000000001" customHeight="1" x14ac:dyDescent="0.25">
      <c r="A3" s="91" t="s">
        <v>11</v>
      </c>
      <c r="B3" s="91"/>
      <c r="C3" s="91"/>
      <c r="D3" s="91"/>
      <c r="E3" s="91"/>
      <c r="F3" s="91"/>
      <c r="G3" s="91"/>
      <c r="H3" s="91"/>
    </row>
    <row r="4" spans="1:9" ht="20.100000000000001" customHeight="1" x14ac:dyDescent="0.25">
      <c r="A4" s="92" t="s">
        <v>118</v>
      </c>
      <c r="B4" s="92"/>
      <c r="C4" s="92"/>
      <c r="D4" s="92"/>
      <c r="E4" s="92"/>
      <c r="F4" s="92"/>
      <c r="G4" s="92"/>
      <c r="H4" s="92"/>
    </row>
    <row r="5" spans="1:9" ht="20.100000000000001" customHeight="1" thickBot="1" x14ac:dyDescent="0.3">
      <c r="A5" s="6"/>
      <c r="B5" s="6"/>
      <c r="C5" s="6"/>
      <c r="F5" s="133" t="s">
        <v>122</v>
      </c>
      <c r="G5" s="133"/>
      <c r="H5" s="133"/>
      <c r="I5" s="7"/>
    </row>
    <row r="6" spans="1:9" ht="54.95" customHeight="1" thickBot="1" x14ac:dyDescent="0.3">
      <c r="A6" s="28" t="s">
        <v>89</v>
      </c>
      <c r="B6" s="29" t="s">
        <v>14</v>
      </c>
      <c r="C6" s="30" t="s">
        <v>15</v>
      </c>
      <c r="D6" s="31" t="s">
        <v>111</v>
      </c>
      <c r="E6" s="93" t="s">
        <v>101</v>
      </c>
      <c r="F6" s="94"/>
      <c r="G6" s="29" t="s">
        <v>39</v>
      </c>
      <c r="H6" s="33" t="s">
        <v>40</v>
      </c>
      <c r="I6" s="5"/>
    </row>
    <row r="7" spans="1:9" s="2" customFormat="1" ht="23.1" customHeight="1" thickBot="1" x14ac:dyDescent="0.3">
      <c r="A7" s="42">
        <v>815</v>
      </c>
      <c r="B7" s="43">
        <v>19933.8477339645</v>
      </c>
      <c r="C7" s="44">
        <v>34886.982272404501</v>
      </c>
      <c r="D7" s="44">
        <v>34886.982272404501</v>
      </c>
      <c r="E7" s="103" t="s">
        <v>34</v>
      </c>
      <c r="F7" s="104"/>
      <c r="G7" s="39">
        <f>6288*2</f>
        <v>12576</v>
      </c>
      <c r="H7" s="40">
        <f>6782*2</f>
        <v>13564</v>
      </c>
      <c r="I7" s="58"/>
    </row>
    <row r="8" spans="1:9" ht="23.1" customHeight="1" thickBot="1" x14ac:dyDescent="0.3">
      <c r="A8" s="32">
        <v>1020</v>
      </c>
      <c r="B8" s="9">
        <v>26135.0005866705</v>
      </c>
      <c r="C8" s="26">
        <v>41088.135125110501</v>
      </c>
      <c r="D8" s="26">
        <v>41088.135125110501</v>
      </c>
      <c r="E8" s="95" t="s">
        <v>35</v>
      </c>
      <c r="F8" s="96"/>
      <c r="G8" s="50">
        <f>6265*2</f>
        <v>12530</v>
      </c>
      <c r="H8" s="40">
        <f>6604*2</f>
        <v>13208</v>
      </c>
      <c r="I8" s="58"/>
    </row>
    <row r="9" spans="1:9" ht="23.1" customHeight="1" thickBot="1" x14ac:dyDescent="0.3">
      <c r="A9" s="32">
        <v>1025</v>
      </c>
      <c r="B9" s="9">
        <v>27597.329184915005</v>
      </c>
      <c r="C9" s="26">
        <v>42550.463723355002</v>
      </c>
      <c r="D9" s="26">
        <v>42550.463723355002</v>
      </c>
      <c r="E9" s="103" t="s">
        <v>36</v>
      </c>
      <c r="F9" s="104"/>
      <c r="G9" s="50">
        <f>7269*2</f>
        <v>14538</v>
      </c>
      <c r="H9" s="40">
        <f>7269*2</f>
        <v>14538</v>
      </c>
      <c r="I9" s="58"/>
    </row>
    <row r="10" spans="1:9" ht="23.1" customHeight="1" thickBot="1" x14ac:dyDescent="0.3">
      <c r="A10" s="32">
        <v>1215</v>
      </c>
      <c r="B10" s="9">
        <v>27597.329184915005</v>
      </c>
      <c r="C10" s="26">
        <v>42550.463723355002</v>
      </c>
      <c r="D10" s="26">
        <v>42550.463723355002</v>
      </c>
      <c r="E10" s="95" t="s">
        <v>37</v>
      </c>
      <c r="F10" s="96"/>
      <c r="G10" s="50">
        <f>6604*2</f>
        <v>13208</v>
      </c>
      <c r="H10" s="40">
        <f>6842*2</f>
        <v>13684</v>
      </c>
      <c r="I10" s="58"/>
    </row>
    <row r="11" spans="1:9" ht="23.1" customHeight="1" thickBot="1" x14ac:dyDescent="0.3">
      <c r="A11" s="32">
        <v>1220</v>
      </c>
      <c r="B11" s="9">
        <v>30305.752328029499</v>
      </c>
      <c r="C11" s="26">
        <v>45258.886866469504</v>
      </c>
      <c r="D11" s="26">
        <v>45258.886866469504</v>
      </c>
      <c r="E11" s="105" t="s">
        <v>38</v>
      </c>
      <c r="F11" s="106"/>
      <c r="G11" s="51">
        <v>0</v>
      </c>
      <c r="H11" s="40">
        <f>7312*2</f>
        <v>14624</v>
      </c>
      <c r="I11" s="59"/>
    </row>
    <row r="12" spans="1:9" ht="23.1" customHeight="1" x14ac:dyDescent="0.25">
      <c r="A12" s="32">
        <v>1520</v>
      </c>
      <c r="B12" s="9">
        <v>32552.387492750997</v>
      </c>
      <c r="C12" s="26">
        <v>47505.522031191009</v>
      </c>
      <c r="D12" s="26">
        <v>47505.522031191009</v>
      </c>
      <c r="E12" s="97" t="s">
        <v>104</v>
      </c>
      <c r="F12" s="98"/>
      <c r="G12" s="48">
        <f>(3240)*2+3500</f>
        <v>9980</v>
      </c>
      <c r="H12" s="49">
        <f>(3475)*2+3500</f>
        <v>10450</v>
      </c>
      <c r="I12" s="5"/>
    </row>
    <row r="13" spans="1:9" ht="23.1" customHeight="1" x14ac:dyDescent="0.25">
      <c r="A13" s="32">
        <v>2015</v>
      </c>
      <c r="B13" s="9">
        <v>32463.206216500501</v>
      </c>
      <c r="C13" s="26">
        <v>47416.340754940495</v>
      </c>
      <c r="D13" s="26">
        <v>47416.340754940495</v>
      </c>
      <c r="E13" s="99" t="s">
        <v>102</v>
      </c>
      <c r="F13" s="100"/>
      <c r="G13" s="35">
        <f>(3290)*2+3500</f>
        <v>10080</v>
      </c>
      <c r="H13" s="41">
        <f>(3530)*2+3500</f>
        <v>10560</v>
      </c>
      <c r="I13" s="5"/>
    </row>
    <row r="14" spans="1:9" ht="23.1" customHeight="1" thickBot="1" x14ac:dyDescent="0.3">
      <c r="A14" s="36">
        <v>2020</v>
      </c>
      <c r="B14" s="37">
        <v>35042.133259854003</v>
      </c>
      <c r="C14" s="38">
        <v>49995.267798293993</v>
      </c>
      <c r="D14" s="38">
        <v>49995.267798293993</v>
      </c>
      <c r="E14" s="101" t="s">
        <v>103</v>
      </c>
      <c r="F14" s="102"/>
      <c r="G14" s="45">
        <f>(3645)*2+3500</f>
        <v>10790</v>
      </c>
      <c r="H14" s="46">
        <f>(3998)*2+3500</f>
        <v>11496</v>
      </c>
      <c r="I14" s="5"/>
    </row>
    <row r="15" spans="1:9" ht="23.1" customHeight="1" thickBot="1" x14ac:dyDescent="0.3">
      <c r="A15" s="112" t="s">
        <v>90</v>
      </c>
      <c r="B15" s="113"/>
      <c r="C15" s="113"/>
      <c r="D15" s="47">
        <v>4750</v>
      </c>
      <c r="E15" s="97" t="s">
        <v>91</v>
      </c>
      <c r="F15" s="98"/>
      <c r="G15" s="48">
        <f>(3172+300)*2+5800</f>
        <v>12744</v>
      </c>
      <c r="H15" s="49">
        <f>(3310+300)*2+5800</f>
        <v>13020</v>
      </c>
      <c r="I15" s="5"/>
    </row>
    <row r="16" spans="1:9" ht="23.1" customHeight="1" x14ac:dyDescent="0.25">
      <c r="A16" s="124"/>
      <c r="B16" s="124"/>
      <c r="C16" s="124"/>
      <c r="D16" s="125"/>
      <c r="E16" s="99" t="s">
        <v>92</v>
      </c>
      <c r="F16" s="100"/>
      <c r="G16" s="35">
        <f>(3290+300)*2+5800</f>
        <v>12980</v>
      </c>
      <c r="H16" s="41">
        <f>(3448+300)*2+5800</f>
        <v>13296</v>
      </c>
      <c r="I16" s="5"/>
    </row>
    <row r="17" spans="1:10" ht="23.1" customHeight="1" thickBot="1" x14ac:dyDescent="0.3">
      <c r="A17" s="126"/>
      <c r="B17" s="126"/>
      <c r="C17" s="126"/>
      <c r="D17" s="126"/>
      <c r="E17" s="128" t="s">
        <v>93</v>
      </c>
      <c r="F17" s="129"/>
      <c r="G17" s="52">
        <f>(3719+300)*2+5800</f>
        <v>13838</v>
      </c>
      <c r="H17" s="53">
        <f>(3921+300)*2+5800</f>
        <v>14242</v>
      </c>
      <c r="I17" s="5"/>
    </row>
    <row r="18" spans="1:10" ht="21.75" customHeight="1" x14ac:dyDescent="0.25">
      <c r="A18" s="114" t="s">
        <v>113</v>
      </c>
      <c r="B18" s="115"/>
      <c r="C18" s="120" t="s">
        <v>96</v>
      </c>
      <c r="D18" s="120"/>
      <c r="E18" s="120"/>
      <c r="F18" s="123" t="s">
        <v>94</v>
      </c>
      <c r="G18" s="123"/>
      <c r="H18" s="54">
        <v>22500</v>
      </c>
      <c r="I18" s="5"/>
    </row>
    <row r="19" spans="1:10" ht="20.25" customHeight="1" x14ac:dyDescent="0.25">
      <c r="A19" s="116"/>
      <c r="B19" s="117"/>
      <c r="C19" s="121"/>
      <c r="D19" s="121"/>
      <c r="E19" s="121"/>
      <c r="F19" s="130" t="s">
        <v>95</v>
      </c>
      <c r="G19" s="130"/>
      <c r="H19" s="62">
        <v>29000</v>
      </c>
      <c r="I19" s="5"/>
    </row>
    <row r="20" spans="1:10" ht="30.75" customHeight="1" thickBot="1" x14ac:dyDescent="0.3">
      <c r="A20" s="118"/>
      <c r="B20" s="119"/>
      <c r="C20" s="122"/>
      <c r="D20" s="122"/>
      <c r="E20" s="122"/>
      <c r="F20" s="127" t="s">
        <v>123</v>
      </c>
      <c r="G20" s="127"/>
      <c r="H20" s="55">
        <v>750</v>
      </c>
      <c r="I20" s="5"/>
    </row>
    <row r="21" spans="1:10" ht="34.5" customHeight="1" x14ac:dyDescent="0.25">
      <c r="A21" s="107" t="s">
        <v>106</v>
      </c>
      <c r="B21" s="108"/>
      <c r="C21" s="69">
        <v>1899.18</v>
      </c>
      <c r="D21" s="131" t="s">
        <v>112</v>
      </c>
      <c r="E21" s="108"/>
      <c r="F21" s="77">
        <f>129.41+259+38.95</f>
        <v>427.35999999999996</v>
      </c>
      <c r="G21" s="70" t="s">
        <v>67</v>
      </c>
      <c r="H21" s="71">
        <v>129.41</v>
      </c>
    </row>
    <row r="22" spans="1:10" ht="34.5" customHeight="1" thickBot="1" x14ac:dyDescent="0.3">
      <c r="A22" s="109" t="s">
        <v>105</v>
      </c>
      <c r="B22" s="110"/>
      <c r="C22" s="72">
        <v>3130.05</v>
      </c>
      <c r="D22" s="85" t="s">
        <v>124</v>
      </c>
      <c r="E22" s="86"/>
      <c r="F22" s="78">
        <v>1971.64</v>
      </c>
      <c r="G22" s="73" t="s">
        <v>66</v>
      </c>
      <c r="H22" s="74">
        <v>183.3</v>
      </c>
    </row>
    <row r="23" spans="1:10" ht="7.5" customHeight="1" x14ac:dyDescent="0.25"/>
    <row r="24" spans="1:10" ht="25.5" customHeight="1" thickBot="1" x14ac:dyDescent="0.3">
      <c r="A24" s="84" t="s">
        <v>7</v>
      </c>
      <c r="B24" s="84"/>
      <c r="C24" s="84"/>
      <c r="D24" s="61"/>
      <c r="E24" s="84" t="s">
        <v>98</v>
      </c>
      <c r="F24" s="84"/>
      <c r="G24" s="84"/>
      <c r="H24" s="84"/>
      <c r="I24" s="5"/>
    </row>
    <row r="25" spans="1:10" ht="27.75" customHeight="1" x14ac:dyDescent="0.25">
      <c r="A25" s="13" t="s">
        <v>16</v>
      </c>
      <c r="B25" s="14" t="s">
        <v>64</v>
      </c>
      <c r="C25" s="11">
        <v>62.5</v>
      </c>
      <c r="D25" s="63"/>
      <c r="E25" s="87" t="s">
        <v>121</v>
      </c>
      <c r="F25" s="87"/>
      <c r="G25" s="87"/>
      <c r="H25" s="66"/>
    </row>
    <row r="26" spans="1:10" ht="23.1" customHeight="1" x14ac:dyDescent="0.25">
      <c r="A26" s="84" t="s">
        <v>6</v>
      </c>
      <c r="B26" s="84"/>
      <c r="C26" s="84"/>
      <c r="D26" s="11"/>
      <c r="E26" s="88"/>
      <c r="F26" s="88"/>
      <c r="G26" s="88"/>
      <c r="H26" s="60">
        <v>7950</v>
      </c>
    </row>
    <row r="27" spans="1:10" ht="23.1" customHeight="1" thickBot="1" x14ac:dyDescent="0.3">
      <c r="A27" s="80" t="s">
        <v>110</v>
      </c>
      <c r="B27" s="80"/>
      <c r="C27" s="11">
        <v>12</v>
      </c>
      <c r="D27" s="65"/>
      <c r="E27" s="88" t="s">
        <v>100</v>
      </c>
      <c r="F27" s="88"/>
      <c r="G27" s="88"/>
      <c r="H27" s="60">
        <v>5100</v>
      </c>
    </row>
    <row r="28" spans="1:10" ht="26.25" customHeight="1" x14ac:dyDescent="0.25">
      <c r="A28" s="84" t="s">
        <v>10</v>
      </c>
      <c r="B28" s="84"/>
      <c r="C28" s="84"/>
      <c r="D28" s="11"/>
      <c r="E28" s="81" t="s">
        <v>120</v>
      </c>
      <c r="F28" s="81"/>
      <c r="G28" s="81"/>
      <c r="H28" s="68"/>
      <c r="J28" s="1" t="s">
        <v>97</v>
      </c>
    </row>
    <row r="29" spans="1:10" ht="23.1" customHeight="1" thickBot="1" x14ac:dyDescent="0.3">
      <c r="A29" s="13" t="s">
        <v>20</v>
      </c>
      <c r="B29" s="14" t="s">
        <v>63</v>
      </c>
      <c r="C29" s="11">
        <v>31.9</v>
      </c>
      <c r="D29" s="89"/>
      <c r="E29" s="82"/>
      <c r="F29" s="82"/>
      <c r="G29" s="82"/>
      <c r="H29" s="67">
        <v>1215</v>
      </c>
    </row>
    <row r="30" spans="1:10" ht="23.1" customHeight="1" x14ac:dyDescent="0.25">
      <c r="A30" s="13" t="s">
        <v>21</v>
      </c>
      <c r="B30" s="14" t="s">
        <v>62</v>
      </c>
      <c r="C30" s="11">
        <v>39.950000000000003</v>
      </c>
      <c r="D30" s="89"/>
      <c r="E30" s="79" t="s">
        <v>119</v>
      </c>
      <c r="F30" s="79"/>
      <c r="G30" s="79"/>
      <c r="H30" s="60"/>
    </row>
    <row r="31" spans="1:10" ht="23.1" customHeight="1" x14ac:dyDescent="0.25">
      <c r="A31" s="13" t="s">
        <v>0</v>
      </c>
      <c r="B31" s="14" t="s">
        <v>61</v>
      </c>
      <c r="C31" s="11">
        <v>42.7</v>
      </c>
      <c r="D31" s="89"/>
      <c r="E31" s="83" t="s">
        <v>116</v>
      </c>
      <c r="F31" s="83"/>
      <c r="G31" s="83"/>
      <c r="H31" s="60">
        <v>705.87</v>
      </c>
    </row>
    <row r="32" spans="1:10" ht="23.1" customHeight="1" thickBot="1" x14ac:dyDescent="0.3">
      <c r="A32" s="84" t="s">
        <v>8</v>
      </c>
      <c r="B32" s="84"/>
      <c r="C32" s="84"/>
      <c r="D32" s="64"/>
      <c r="E32" s="111" t="s">
        <v>117</v>
      </c>
      <c r="F32" s="111"/>
      <c r="G32" s="111"/>
      <c r="H32" s="67">
        <v>970.62</v>
      </c>
    </row>
    <row r="33" spans="1:9" ht="23.1" customHeight="1" x14ac:dyDescent="0.25">
      <c r="A33" s="12" t="s">
        <v>24</v>
      </c>
      <c r="B33" s="23" t="s">
        <v>42</v>
      </c>
      <c r="C33" s="16">
        <v>34.5</v>
      </c>
      <c r="D33" s="89"/>
      <c r="E33" s="15" t="s">
        <v>25</v>
      </c>
      <c r="F33" s="15"/>
      <c r="G33" s="34" t="s">
        <v>88</v>
      </c>
      <c r="H33" s="16">
        <v>97</v>
      </c>
    </row>
    <row r="34" spans="1:9" ht="23.1" customHeight="1" x14ac:dyDescent="0.25">
      <c r="A34" s="13" t="s">
        <v>1</v>
      </c>
      <c r="B34" s="14" t="s">
        <v>60</v>
      </c>
      <c r="C34" s="11">
        <v>80.48</v>
      </c>
      <c r="D34" s="89"/>
      <c r="E34" s="15" t="s">
        <v>31</v>
      </c>
      <c r="G34" s="34" t="s">
        <v>41</v>
      </c>
      <c r="H34" s="16">
        <v>150</v>
      </c>
    </row>
    <row r="35" spans="1:9" ht="23.1" customHeight="1" x14ac:dyDescent="0.25">
      <c r="A35" s="13" t="s">
        <v>2</v>
      </c>
      <c r="B35" s="14" t="s">
        <v>59</v>
      </c>
      <c r="C35" s="11">
        <v>158.9</v>
      </c>
      <c r="D35" s="89"/>
      <c r="E35" s="84" t="s">
        <v>30</v>
      </c>
      <c r="F35" s="84"/>
      <c r="G35" s="84"/>
      <c r="H35" s="84"/>
    </row>
    <row r="36" spans="1:9" ht="23.1" customHeight="1" x14ac:dyDescent="0.25">
      <c r="A36" s="13" t="s">
        <v>3</v>
      </c>
      <c r="B36" s="14" t="s">
        <v>58</v>
      </c>
      <c r="C36" s="11">
        <v>194.08</v>
      </c>
      <c r="D36" s="64"/>
      <c r="E36" s="13" t="s">
        <v>77</v>
      </c>
      <c r="F36" s="14"/>
      <c r="G36" s="14" t="s">
        <v>78</v>
      </c>
      <c r="H36" s="11">
        <v>118.5</v>
      </c>
    </row>
    <row r="37" spans="1:9" ht="23.1" customHeight="1" x14ac:dyDescent="0.25">
      <c r="A37" s="17" t="s">
        <v>13</v>
      </c>
      <c r="B37" s="18" t="s">
        <v>57</v>
      </c>
      <c r="C37" s="19">
        <v>259</v>
      </c>
      <c r="E37" s="13" t="s">
        <v>79</v>
      </c>
      <c r="F37" s="14"/>
      <c r="G37" s="14" t="s">
        <v>80</v>
      </c>
      <c r="H37" s="11">
        <v>89.87</v>
      </c>
    </row>
    <row r="38" spans="1:9" ht="23.1" customHeight="1" x14ac:dyDescent="0.25">
      <c r="A38" s="12" t="s">
        <v>26</v>
      </c>
      <c r="B38" s="23" t="s">
        <v>44</v>
      </c>
      <c r="C38" s="16">
        <v>69.75</v>
      </c>
      <c r="E38" s="13" t="s">
        <v>81</v>
      </c>
      <c r="F38" s="13"/>
      <c r="G38" s="14" t="s">
        <v>82</v>
      </c>
      <c r="H38" s="11">
        <v>93.53</v>
      </c>
    </row>
    <row r="39" spans="1:9" ht="23.1" customHeight="1" x14ac:dyDescent="0.25">
      <c r="A39" s="12" t="s">
        <v>47</v>
      </c>
      <c r="B39" s="23" t="s">
        <v>48</v>
      </c>
      <c r="C39" s="16">
        <v>54</v>
      </c>
      <c r="E39" s="84" t="s">
        <v>9</v>
      </c>
      <c r="F39" s="84"/>
      <c r="G39" s="84"/>
      <c r="H39" s="84"/>
    </row>
    <row r="40" spans="1:9" ht="23.1" customHeight="1" x14ac:dyDescent="0.25">
      <c r="A40" s="84" t="s">
        <v>4</v>
      </c>
      <c r="B40" s="84"/>
      <c r="C40" s="84"/>
      <c r="E40" s="13" t="s">
        <v>107</v>
      </c>
      <c r="F40" s="14"/>
      <c r="G40" s="14" t="s">
        <v>52</v>
      </c>
      <c r="H40" s="11">
        <v>154.30000000000001</v>
      </c>
    </row>
    <row r="41" spans="1:9" ht="23.1" customHeight="1" x14ac:dyDescent="0.25">
      <c r="A41" s="13" t="s">
        <v>17</v>
      </c>
      <c r="B41" s="14" t="s">
        <v>56</v>
      </c>
      <c r="C41" s="11">
        <v>395.25</v>
      </c>
      <c r="E41" s="13" t="s">
        <v>108</v>
      </c>
      <c r="F41" s="14"/>
      <c r="G41" s="14" t="s">
        <v>50</v>
      </c>
      <c r="H41" s="11">
        <v>220.95</v>
      </c>
    </row>
    <row r="42" spans="1:9" ht="23.1" customHeight="1" x14ac:dyDescent="0.25">
      <c r="A42" s="13" t="s">
        <v>29</v>
      </c>
      <c r="B42" s="14" t="s">
        <v>43</v>
      </c>
      <c r="C42" s="11">
        <v>1381.98</v>
      </c>
      <c r="E42" s="13" t="s">
        <v>109</v>
      </c>
      <c r="F42" s="14"/>
      <c r="G42" s="14" t="s">
        <v>51</v>
      </c>
      <c r="H42" s="11">
        <v>290.8</v>
      </c>
    </row>
    <row r="43" spans="1:9" ht="23.1" customHeight="1" x14ac:dyDescent="0.25">
      <c r="A43" s="13" t="s">
        <v>19</v>
      </c>
      <c r="B43" s="14" t="s">
        <v>55</v>
      </c>
      <c r="C43" s="11">
        <v>1176</v>
      </c>
      <c r="E43" s="84" t="s">
        <v>28</v>
      </c>
      <c r="F43" s="84"/>
      <c r="G43" s="84"/>
      <c r="H43" s="84"/>
    </row>
    <row r="44" spans="1:9" ht="23.1" customHeight="1" x14ac:dyDescent="0.25">
      <c r="A44" s="13" t="s">
        <v>18</v>
      </c>
      <c r="B44" s="14" t="s">
        <v>54</v>
      </c>
      <c r="C44" s="11">
        <v>2536.2800000000002</v>
      </c>
      <c r="E44" s="20" t="s">
        <v>32</v>
      </c>
      <c r="F44" s="14"/>
      <c r="G44" s="14"/>
      <c r="H44" s="27">
        <v>1350</v>
      </c>
    </row>
    <row r="45" spans="1:9" ht="23.1" customHeight="1" x14ac:dyDescent="0.25">
      <c r="A45" s="12" t="s">
        <v>23</v>
      </c>
      <c r="B45" s="23" t="s">
        <v>53</v>
      </c>
      <c r="C45" s="16">
        <v>41.58</v>
      </c>
      <c r="E45" s="20" t="s">
        <v>33</v>
      </c>
      <c r="F45" s="14"/>
      <c r="G45" s="14"/>
      <c r="H45" s="27">
        <v>925</v>
      </c>
    </row>
    <row r="46" spans="1:9" ht="23.1" customHeight="1" x14ac:dyDescent="0.25">
      <c r="A46" s="84" t="s">
        <v>22</v>
      </c>
      <c r="B46" s="84"/>
      <c r="C46" s="84"/>
      <c r="E46" s="12" t="s">
        <v>49</v>
      </c>
      <c r="F46" s="23"/>
      <c r="G46" s="23" t="s">
        <v>83</v>
      </c>
      <c r="H46" s="16">
        <v>85</v>
      </c>
      <c r="I46" s="8"/>
    </row>
    <row r="47" spans="1:9" ht="23.1" customHeight="1" x14ac:dyDescent="0.25">
      <c r="A47" s="13" t="s">
        <v>99</v>
      </c>
      <c r="B47" s="14"/>
      <c r="C47" s="11">
        <v>295.82</v>
      </c>
      <c r="E47" s="21" t="s">
        <v>27</v>
      </c>
      <c r="F47" s="22"/>
      <c r="G47" s="22"/>
      <c r="H47" s="22">
        <v>2050</v>
      </c>
    </row>
    <row r="48" spans="1:9" ht="23.1" customHeight="1" x14ac:dyDescent="0.25">
      <c r="A48" s="84" t="s">
        <v>5</v>
      </c>
      <c r="B48" s="84"/>
      <c r="C48" s="84"/>
      <c r="E48" s="84" t="s">
        <v>46</v>
      </c>
      <c r="F48" s="84"/>
      <c r="G48" s="84"/>
      <c r="H48" s="84"/>
    </row>
    <row r="49" spans="1:9" ht="23.1" customHeight="1" x14ac:dyDescent="0.25">
      <c r="A49" s="13" t="s">
        <v>68</v>
      </c>
      <c r="B49" s="14" t="s">
        <v>69</v>
      </c>
      <c r="C49" s="11">
        <v>174.95</v>
      </c>
      <c r="F49" s="34">
        <v>200</v>
      </c>
      <c r="G49" s="34" t="s">
        <v>71</v>
      </c>
      <c r="H49" s="11">
        <v>897.5</v>
      </c>
    </row>
    <row r="50" spans="1:9" ht="23.1" customHeight="1" x14ac:dyDescent="0.25">
      <c r="A50" s="13" t="s">
        <v>70</v>
      </c>
      <c r="B50" s="14" t="s">
        <v>45</v>
      </c>
      <c r="C50" s="11">
        <v>131.25</v>
      </c>
      <c r="F50" s="13">
        <v>300</v>
      </c>
      <c r="G50" s="14" t="s">
        <v>72</v>
      </c>
      <c r="H50" s="11">
        <v>740.63</v>
      </c>
    </row>
    <row r="51" spans="1:9" ht="23.1" customHeight="1" x14ac:dyDescent="0.25">
      <c r="A51" s="13" t="s">
        <v>84</v>
      </c>
      <c r="B51" s="14" t="s">
        <v>85</v>
      </c>
      <c r="C51" s="11">
        <v>38.950000000000003</v>
      </c>
      <c r="D51" s="15"/>
      <c r="E51" s="13"/>
      <c r="F51" s="14">
        <v>550</v>
      </c>
      <c r="G51" s="14" t="s">
        <v>73</v>
      </c>
      <c r="H51" s="11">
        <v>930</v>
      </c>
    </row>
    <row r="52" spans="1:9" ht="23.1" customHeight="1" x14ac:dyDescent="0.25">
      <c r="A52" s="13" t="s">
        <v>87</v>
      </c>
      <c r="B52" s="14" t="s">
        <v>86</v>
      </c>
      <c r="C52" s="11">
        <v>38.950000000000003</v>
      </c>
      <c r="D52" s="15"/>
      <c r="E52" s="34"/>
      <c r="F52" s="14">
        <v>850</v>
      </c>
      <c r="G52" s="14" t="s">
        <v>74</v>
      </c>
      <c r="H52" s="11">
        <v>1473.75</v>
      </c>
      <c r="I52" s="11"/>
    </row>
    <row r="53" spans="1:9" ht="23.1" customHeight="1" x14ac:dyDescent="0.25">
      <c r="A53" s="84" t="s">
        <v>114</v>
      </c>
      <c r="B53" s="84"/>
      <c r="C53" s="84"/>
      <c r="D53" s="15"/>
      <c r="E53" s="13"/>
      <c r="F53" s="34">
        <v>1000</v>
      </c>
      <c r="G53" s="34" t="s">
        <v>75</v>
      </c>
      <c r="H53" s="11">
        <v>1820</v>
      </c>
      <c r="I53" s="11"/>
    </row>
    <row r="54" spans="1:9" s="4" customFormat="1" ht="23.1" customHeight="1" x14ac:dyDescent="0.25">
      <c r="A54" s="15" t="s">
        <v>65</v>
      </c>
      <c r="B54" s="25"/>
      <c r="C54" s="24">
        <v>42961</v>
      </c>
      <c r="D54" s="15"/>
      <c r="E54" s="14"/>
      <c r="F54" s="34">
        <v>1550</v>
      </c>
      <c r="G54" s="14" t="s">
        <v>73</v>
      </c>
      <c r="H54" s="11">
        <v>2010.63</v>
      </c>
      <c r="I54" s="11"/>
    </row>
    <row r="55" spans="1:9" ht="23.1" customHeight="1" x14ac:dyDescent="0.25">
      <c r="A55" s="15" t="s">
        <v>115</v>
      </c>
      <c r="B55" s="25"/>
      <c r="C55" s="24">
        <v>5225</v>
      </c>
      <c r="D55" s="15"/>
      <c r="E55" s="14"/>
      <c r="F55" s="56">
        <v>2500</v>
      </c>
      <c r="G55" s="57" t="s">
        <v>76</v>
      </c>
      <c r="H55" s="11">
        <v>5958</v>
      </c>
      <c r="I55" s="11"/>
    </row>
    <row r="56" spans="1:9" ht="30.75" customHeight="1" x14ac:dyDescent="0.25">
      <c r="A56" s="132" t="s">
        <v>125</v>
      </c>
      <c r="B56" s="132"/>
      <c r="C56" s="132"/>
      <c r="D56" s="132"/>
      <c r="E56" s="132"/>
      <c r="F56" s="132"/>
      <c r="G56" s="132"/>
      <c r="H56" s="132"/>
      <c r="I56" s="5"/>
    </row>
    <row r="57" spans="1:9" ht="23.1" customHeight="1" x14ac:dyDescent="0.25">
      <c r="A57" s="13"/>
      <c r="B57" s="14"/>
      <c r="C57" s="11"/>
      <c r="D57" s="15"/>
      <c r="E57" s="34"/>
      <c r="F57" s="34"/>
      <c r="G57" s="34"/>
      <c r="H57" s="11"/>
      <c r="I57" s="11"/>
    </row>
    <row r="58" spans="1:9" ht="20.100000000000001" customHeight="1" x14ac:dyDescent="0.25">
      <c r="A58" s="117"/>
      <c r="B58" s="117"/>
      <c r="C58" s="117"/>
      <c r="D58" s="15"/>
      <c r="E58" s="34"/>
      <c r="F58" s="34"/>
      <c r="G58" s="14"/>
      <c r="H58" s="11"/>
      <c r="I58" s="11"/>
    </row>
    <row r="59" spans="1:9" ht="24" customHeight="1" x14ac:dyDescent="0.25">
      <c r="A59" s="15"/>
      <c r="B59" s="25"/>
      <c r="C59" s="24"/>
      <c r="D59" s="15"/>
      <c r="E59" s="56"/>
      <c r="F59" s="56"/>
      <c r="G59" s="57"/>
      <c r="H59" s="11"/>
      <c r="I59" s="3"/>
    </row>
    <row r="60" spans="1:9" ht="20.100000000000001" customHeight="1" x14ac:dyDescent="0.25">
      <c r="A60" s="75"/>
      <c r="B60" s="76"/>
      <c r="D60" s="15"/>
      <c r="I60" s="3"/>
    </row>
    <row r="61" spans="1:9" ht="20.100000000000001" customHeight="1" x14ac:dyDescent="0.25">
      <c r="D61" s="10"/>
      <c r="I61" s="3"/>
    </row>
    <row r="62" spans="1:9" ht="20.100000000000001" customHeight="1" x14ac:dyDescent="0.25">
      <c r="I62" s="3"/>
    </row>
  </sheetData>
  <mergeCells count="50">
    <mergeCell ref="F5:H5"/>
    <mergeCell ref="A46:C46"/>
    <mergeCell ref="A58:C58"/>
    <mergeCell ref="A48:C48"/>
    <mergeCell ref="A53:C53"/>
    <mergeCell ref="A32:C32"/>
    <mergeCell ref="A56:H56"/>
    <mergeCell ref="E48:H48"/>
    <mergeCell ref="E43:H43"/>
    <mergeCell ref="E32:G32"/>
    <mergeCell ref="A40:C40"/>
    <mergeCell ref="A15:C15"/>
    <mergeCell ref="A18:B20"/>
    <mergeCell ref="C18:E20"/>
    <mergeCell ref="F18:G18"/>
    <mergeCell ref="A16:D17"/>
    <mergeCell ref="F20:G20"/>
    <mergeCell ref="E16:F16"/>
    <mergeCell ref="E17:F17"/>
    <mergeCell ref="F19:G19"/>
    <mergeCell ref="A26:C26"/>
    <mergeCell ref="E39:H39"/>
    <mergeCell ref="E35:H35"/>
    <mergeCell ref="D21:E21"/>
    <mergeCell ref="D33:D35"/>
    <mergeCell ref="C1:H2"/>
    <mergeCell ref="A3:H3"/>
    <mergeCell ref="A4:H4"/>
    <mergeCell ref="A24:C24"/>
    <mergeCell ref="E6:F6"/>
    <mergeCell ref="E8:F8"/>
    <mergeCell ref="E12:F12"/>
    <mergeCell ref="E13:F13"/>
    <mergeCell ref="E14:F14"/>
    <mergeCell ref="E7:F7"/>
    <mergeCell ref="E9:F9"/>
    <mergeCell ref="E10:F10"/>
    <mergeCell ref="E11:F11"/>
    <mergeCell ref="E15:F15"/>
    <mergeCell ref="A21:B21"/>
    <mergeCell ref="A27:B27"/>
    <mergeCell ref="E28:G29"/>
    <mergeCell ref="E31:G31"/>
    <mergeCell ref="A28:C28"/>
    <mergeCell ref="D22:E22"/>
    <mergeCell ref="E25:G26"/>
    <mergeCell ref="D29:D31"/>
    <mergeCell ref="E24:H24"/>
    <mergeCell ref="A22:B22"/>
    <mergeCell ref="E27:G27"/>
  </mergeCells>
  <printOptions horizontalCentered="1" verticalCentered="1"/>
  <pageMargins left="0" right="0" top="0.2" bottom="0.2" header="0" footer="0"/>
  <pageSetup scale="57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DBB70C69432438825377BE277E751" ma:contentTypeVersion="14" ma:contentTypeDescription="Create a new document." ma:contentTypeScope="" ma:versionID="3b34965985b617efc15741ac89221b26">
  <xsd:schema xmlns:xsd="http://www.w3.org/2001/XMLSchema" xmlns:xs="http://www.w3.org/2001/XMLSchema" xmlns:p="http://schemas.microsoft.com/office/2006/metadata/properties" xmlns:ns2="e06d7fee-4f85-4e4f-8920-d69c5773e039" xmlns:ns3="337fce73-22d2-4d60-9067-25269199283b" targetNamespace="http://schemas.microsoft.com/office/2006/metadata/properties" ma:root="true" ma:fieldsID="9377eb81d67fcbb8ae7b0568e756019f" ns2:_="" ns3:_="">
    <xsd:import namespace="e06d7fee-4f85-4e4f-8920-d69c5773e039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d7fee-4f85-4e4f-8920-d69c5773e0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06d7fee-4f85-4e4f-8920-d69c5773e039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7D86911A-2C54-4C88-9DAE-8E600DEB6736}"/>
</file>

<file path=customXml/itemProps2.xml><?xml version="1.0" encoding="utf-8"?>
<ds:datastoreItem xmlns:ds="http://schemas.openxmlformats.org/officeDocument/2006/customXml" ds:itemID="{E35CB162-FB7C-4BDA-998F-4C46F6F4D35F}"/>
</file>

<file path=customXml/itemProps3.xml><?xml version="1.0" encoding="utf-8"?>
<ds:datastoreItem xmlns:ds="http://schemas.openxmlformats.org/officeDocument/2006/customXml" ds:itemID="{E6B59547-BA25-467A-AEFD-915593D022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kay albert</dc:creator>
  <cp:lastModifiedBy>Allison Albert</cp:lastModifiedBy>
  <cp:lastPrinted>2025-02-10T17:35:51Z</cp:lastPrinted>
  <dcterms:created xsi:type="dcterms:W3CDTF">2018-07-12T20:31:14Z</dcterms:created>
  <dcterms:modified xsi:type="dcterms:W3CDTF">2025-03-04T18:03:52Z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0x01010032EDBB70C69432438825377BE277E751</vt:lpwstr>
  </property>
</Properties>
</file>